
<file path=[Content_Types].xml><?xml version="1.0" encoding="utf-8"?>
<Types xmlns="http://schemas.openxmlformats.org/package/2006/content-types">
  <Default Extension="xml" ContentType="application/xml"/>
  <Default Extension="jpeg" ContentType="image/jpeg"/>
  <Default Extension="JPG" ContentType="image/.jp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975" tabRatio="933" activeTab="1"/>
  </bookViews>
  <sheets>
    <sheet name="目录及说明" sheetId="9" r:id="rId1"/>
    <sheet name="自动生成表格" sheetId="2" r:id="rId2"/>
    <sheet name="版本更新-v1.0表头" sheetId="10" r:id="rId3"/>
    <sheet name="全量查询-获取镇名称" sheetId="3" state="hidden" r:id="rId4"/>
    <sheet name="矛盾随手调-获取镇名称" sheetId="4" state="hidden" r:id="rId5"/>
    <sheet name="全量查询-镇综治中心录入统计" sheetId="5" state="hidden" r:id="rId6"/>
    <sheet name="矛盾随手调-网格员录入统计" sheetId="6" state="hidden" r:id="rId7"/>
    <sheet name="已归档-未归档-全量查询统计" sheetId="7" state="hidden" r:id="rId8"/>
    <sheet name="已归档-未归档-矛盾随手调统计" sheetId="8" state="hidden" r:id="rId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<sst xmlns="http://schemas.openxmlformats.org/spreadsheetml/2006/main" count="188" uniqueCount="116">
  <si>
    <t>第一步</t>
  </si>
  <si>
    <t>现在wps中打开2个导出表格</t>
  </si>
  <si>
    <t>第二步</t>
  </si>
  <si>
    <t>再打开本表</t>
  </si>
  <si>
    <t>第三步</t>
  </si>
  <si>
    <t>填写D6、D7</t>
  </si>
  <si>
    <t>Aa123456</t>
  </si>
  <si>
    <t>内容</t>
  </si>
  <si>
    <r>
      <rPr>
        <sz val="11"/>
        <color rgb="FFFF0000"/>
        <rFont val="宋体"/>
        <charset val="134"/>
        <scheme val="minor"/>
      </rPr>
      <t>*</t>
    </r>
    <r>
      <rPr>
        <sz val="11"/>
        <color theme="0"/>
        <rFont val="宋体"/>
        <charset val="134"/>
        <scheme val="minor"/>
      </rPr>
      <t>表格名称(填写带后缀的文件名)</t>
    </r>
  </si>
  <si>
    <t>备注</t>
  </si>
  <si>
    <t>补充</t>
  </si>
  <si>
    <t>全量查询导出表格名称</t>
  </si>
  <si>
    <t>本表需要在wps打开</t>
  </si>
  <si>
    <t>全新版本--复制粘贴即可</t>
  </si>
  <si>
    <t>网格员随手调导出表格名称</t>
  </si>
  <si>
    <t>表格说明</t>
  </si>
  <si>
    <r>
      <rPr>
        <sz val="11"/>
        <color theme="1"/>
        <rFont val="宋体"/>
        <charset val="134"/>
        <scheme val="minor"/>
      </rPr>
      <t xml:space="preserve">此表为自动生成的
</t>
    </r>
    <r>
      <rPr>
        <sz val="11"/>
        <color rgb="FFFF0000"/>
        <rFont val="宋体"/>
        <charset val="134"/>
        <scheme val="minor"/>
      </rPr>
      <t>最终成品表格</t>
    </r>
  </si>
  <si>
    <t>v1.0</t>
  </si>
  <si>
    <t>...</t>
  </si>
  <si>
    <t>镇办</t>
  </si>
  <si>
    <t>镇村综治中心录入</t>
  </si>
  <si>
    <t>网格员排查或随手调录入</t>
  </si>
  <si>
    <t>已归档</t>
  </si>
  <si>
    <t>未归档</t>
  </si>
  <si>
    <t>旬阳市</t>
  </si>
  <si>
    <t>蜀河镇</t>
  </si>
  <si>
    <t>桐木镇</t>
  </si>
  <si>
    <t>棕溪镇</t>
  </si>
  <si>
    <t>赵湾镇</t>
  </si>
  <si>
    <t>甘溪镇</t>
  </si>
  <si>
    <t>仙河镇</t>
  </si>
  <si>
    <t>红军镇</t>
  </si>
  <si>
    <t>城关镇</t>
  </si>
  <si>
    <t>吕河镇</t>
  </si>
  <si>
    <t>双河镇</t>
  </si>
  <si>
    <t>关口镇</t>
  </si>
  <si>
    <t>麻坪镇</t>
  </si>
  <si>
    <t>金寨镇</t>
  </si>
  <si>
    <t>小河镇</t>
  </si>
  <si>
    <t>石门镇</t>
  </si>
  <si>
    <t>段家河镇</t>
  </si>
  <si>
    <t>仁河口镇</t>
  </si>
  <si>
    <t>铜钱关镇</t>
  </si>
  <si>
    <t>白柳镇</t>
  </si>
  <si>
    <t>构元镇</t>
  </si>
  <si>
    <t>神河镇</t>
  </si>
  <si>
    <t>总计</t>
  </si>
  <si>
    <t>开始时间</t>
  </si>
  <si>
    <t>结束时间</t>
  </si>
  <si>
    <t>全量查询导出表格表头</t>
  </si>
  <si>
    <t>序号</t>
  </si>
  <si>
    <t>矛盾反映人</t>
  </si>
  <si>
    <t>身份证号</t>
  </si>
  <si>
    <t>户籍所在地</t>
  </si>
  <si>
    <t>现居住地</t>
  </si>
  <si>
    <t>登记时间</t>
  </si>
  <si>
    <t>登记机构</t>
  </si>
  <si>
    <t>矛盾纠纷编号</t>
  </si>
  <si>
    <t>矛盾纠纷类型</t>
  </si>
  <si>
    <t>矛盾纠纷概况</t>
  </si>
  <si>
    <t>办理状态</t>
  </si>
  <si>
    <t>当前办理机构</t>
  </si>
  <si>
    <t>矛盾等级</t>
  </si>
  <si>
    <t>是否是首次反映</t>
  </si>
  <si>
    <t>矛盾发生地址</t>
  </si>
  <si>
    <t>问题属地</t>
  </si>
  <si>
    <t>反映方式</t>
  </si>
  <si>
    <t>1</t>
  </si>
  <si>
    <t>王永花</t>
  </si>
  <si>
    <t>612429198803266088</t>
  </si>
  <si>
    <t>旬阳市蜀河镇</t>
  </si>
  <si>
    <t>蜀河镇龙头嘴社区四组</t>
  </si>
  <si>
    <t>龙头嘴社区居委会</t>
  </si>
  <si>
    <t>61098120259900043</t>
  </si>
  <si>
    <t>其他矛盾纠纷</t>
  </si>
  <si>
    <t>2025年8月2日晚上23点社区四组居民王永花和孩子开车回家走到小区门口看到一个男子拿着水泥砖和木棍乱扔乱打。王永花吓得报了警，蜀河派出所民警给社区李宽月书记打电话，希望李书记帮忙协调劝导此事。</t>
  </si>
  <si>
    <t>低风险</t>
  </si>
  <si>
    <t>是</t>
  </si>
  <si>
    <t>陕西省安康市旬阳市蜀河镇龙头咀</t>
  </si>
  <si>
    <t>陕西省安康市旬阳市蜀河镇龙头嘴社区</t>
  </si>
  <si>
    <t>电话反映</t>
  </si>
  <si>
    <t/>
  </si>
  <si>
    <t>2</t>
  </si>
  <si>
    <t>郭先贵</t>
  </si>
  <si>
    <t>612429197211052073</t>
  </si>
  <si>
    <t>旬阳市蜀河镇高桥社区二组</t>
  </si>
  <si>
    <t>61098120251100015</t>
  </si>
  <si>
    <t>损害赔偿纠纷</t>
  </si>
  <si>
    <t>2025年7月17日汪信金在高桥招呼站的长凳上乘凉，郭先贵散步累了也想坐下来休息。因汪信金双手趴在长登上，郭先贵不小心坐到汪信金手上，由此双方发生激烈争吵。因语言过激双方发生肢体冲突。郭先贵头部和脸部有抓痕受伤实事。</t>
  </si>
  <si>
    <t>反馈中</t>
  </si>
  <si>
    <t>110非警情警务</t>
  </si>
  <si>
    <t>网格员随手调导出表格表头</t>
  </si>
  <si>
    <t>当前流程节点</t>
  </si>
  <si>
    <t>余水田</t>
  </si>
  <si>
    <t>61242919661110267X</t>
  </si>
  <si>
    <t>仙河镇观庄社区三组</t>
  </si>
  <si>
    <t>观庄社区居委会</t>
  </si>
  <si>
    <t>61098120250800026</t>
  </si>
  <si>
    <t>土地承包草地纠纷</t>
  </si>
  <si>
    <t>观庄社区三组居民吴凡才与同组居民余水田于2007年阴历9月达成房屋买卖协议，后因买房搭地的问题产生争议。</t>
  </si>
  <si>
    <t>潘明成(网格员)</t>
  </si>
  <si>
    <t>陕西省安康市旬阳市蜀尖路观庄社区</t>
  </si>
  <si>
    <t>陕西省安康市旬阳市仙河镇观庄社区</t>
  </si>
  <si>
    <t>其他方式反映</t>
  </si>
  <si>
    <t>向家乐</t>
  </si>
  <si>
    <t>612429199402090311</t>
  </si>
  <si>
    <t>旬阳市吕河镇江店社区三组</t>
  </si>
  <si>
    <t>构元社区居委会</t>
  </si>
  <si>
    <t>61098120250400005</t>
  </si>
  <si>
    <t>劳动人事纠纷</t>
  </si>
  <si>
    <t>向家乐反映2023年3月帮彭伦波做构元镇构元社区日照中心改造项目和树脂瓦搭建工程，截止目前仍有27790元工资尾款未结清的问题，请求帮助协调处理。</t>
  </si>
  <si>
    <t>办理中</t>
  </si>
  <si>
    <t>郭芳(网格员)</t>
  </si>
  <si>
    <t>陕西省安康市旬阳市构元社区</t>
  </si>
  <si>
    <t>陕西省安康市旬阳市构元镇构元社区</t>
  </si>
  <si>
    <t>网格员排查</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</si>
</sst>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hh:mm:ss"/>
    <numFmt numFmtId="177" formatCode="yyyy/mm/dd\ hh:mm"/>
  </numFmts>
  <fonts count="29">
    <font>
      <sz val="11"/>
      <color rgb="FF000000"/>
      <name val="宋体"/>
      <charset val="134"/>
      <scheme val="minor"/>
    </font>
    <font>
      <sz val="11"/>
      <color theme="1"/>
      <name val="宋体"/>
      <charset val="134"/>
      <scheme val="minor"/>
    </font>
    <font>
      <b/>
      <sz val="11"/>
      <color theme="0"/>
      <name val="宋体"/>
      <charset val="134"/>
      <scheme val="minor"/>
    </font>
    <font>
      <sz val="11"/>
      <name val="宋体"/>
      <charset val="0"/>
    </font>
    <font>
      <sz val="11"/>
      <color rgb="FF000000"/>
      <name val="宋体"/>
      <charset val="134"/>
    </font>
    <font>
      <sz val="11"/>
      <name val="宋体"/>
      <charset val="0"/>
      <scheme val="minor"/>
    </font>
    <font>
      <sz val="11"/>
      <color rgb="FFFF0000"/>
      <name val="宋体"/>
      <charset val="134"/>
      <scheme val="minor"/>
    </font>
    <font>
      <sz val="11"/>
      <color theme="0"/>
      <name val="宋体"/>
      <charset val="134"/>
      <scheme val="minor"/>
    </font>
    <font>
      <sz val="11"/>
      <color rgb="FF0A53FA"/>
      <name val="宋体"/>
      <charset val="134"/>
      <scheme val="minor"/>
    </font>
    <font>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7">
    <fill>
      <patternFill patternType="none"/>
    </fill>
    <fill>
      <patternFill patternType="gray125"/>
    </fill>
    <fill>
      <patternFill patternType="solid">
        <fgColor rgb="FFFF0000"/>
        <bgColor indexed="64"/>
      </patternFill>
    </fill>
    <fill>
      <patternFill patternType="solid">
        <fgColor theme="4"/>
        <bgColor theme="4"/>
      </patternFill>
    </fill>
    <fill>
      <patternFill patternType="solid">
        <fgColor theme="4" tint="0.4"/>
        <bgColor indexed="64"/>
      </patternFill>
    </fill>
    <fill>
      <patternFill patternType="solid">
        <fgColor theme="4" tint="0.6"/>
        <bgColor indexed="64"/>
      </patternFill>
    </fill>
    <fill>
      <patternFill patternType="solid">
        <fgColor theme="4"/>
        <bgColor indexed="64"/>
      </patternFill>
    </fill>
    <fill>
      <patternFill patternType="solid">
        <fgColor theme="4" tint="0.799981688894314"/>
        <bgColor theme="4" tint="0.79998168889431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s>
  <borders count="18">
    <border>
      <left/>
      <right/>
      <top/>
      <bottom/>
      <diagonal/>
    </border>
    <border>
      <left style="thin">
        <color theme="4"/>
      </left>
      <right/>
      <top/>
      <bottom style="thin">
        <color theme="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theme="1"/>
      </left>
      <right style="thin">
        <color theme="1"/>
      </right>
      <top style="thin">
        <color theme="1"/>
      </top>
      <bottom style="thin">
        <color theme="1"/>
      </bottom>
      <diagonal/>
    </border>
    <border>
      <left style="thin">
        <color theme="4"/>
      </left>
      <right/>
      <top/>
      <bottom/>
      <diagonal/>
    </border>
    <border>
      <left style="thin">
        <color theme="4"/>
      </left>
      <right style="thin">
        <color theme="4"/>
      </right>
      <top style="thin">
        <color theme="4"/>
      </top>
      <bottom style="thin">
        <color theme="4"/>
      </bottom>
      <diagonal/>
    </border>
    <border>
      <left style="thin">
        <color theme="4"/>
      </left>
      <right style="thin">
        <color auto="1"/>
      </right>
      <top style="thin">
        <color theme="4"/>
      </top>
      <bottom/>
      <diagonal/>
    </border>
    <border>
      <left style="thin">
        <color auto="1"/>
      </left>
      <right style="thin">
        <color auto="1"/>
      </right>
      <top style="thin">
        <color theme="4"/>
      </top>
      <bottom/>
      <diagonal/>
    </border>
    <border>
      <left style="thin">
        <color auto="1"/>
      </left>
      <right style="thin">
        <color theme="4"/>
      </right>
      <top style="thin">
        <color theme="4"/>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8" borderId="10"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11" applyNumberFormat="0" applyFill="0" applyAlignment="0" applyProtection="0">
      <alignment vertical="center"/>
    </xf>
    <xf numFmtId="0" fontId="16" fillId="0" borderId="11" applyNumberFormat="0" applyFill="0" applyAlignment="0" applyProtection="0">
      <alignment vertical="center"/>
    </xf>
    <xf numFmtId="0" fontId="17" fillId="0" borderId="12" applyNumberFormat="0" applyFill="0" applyAlignment="0" applyProtection="0">
      <alignment vertical="center"/>
    </xf>
    <xf numFmtId="0" fontId="17" fillId="0" borderId="0" applyNumberFormat="0" applyFill="0" applyBorder="0" applyAlignment="0" applyProtection="0">
      <alignment vertical="center"/>
    </xf>
    <xf numFmtId="0" fontId="18" fillId="9" borderId="13" applyNumberFormat="0" applyAlignment="0" applyProtection="0">
      <alignment vertical="center"/>
    </xf>
    <xf numFmtId="0" fontId="19" fillId="10" borderId="14" applyNumberFormat="0" applyAlignment="0" applyProtection="0">
      <alignment vertical="center"/>
    </xf>
    <xf numFmtId="0" fontId="20" fillId="10" borderId="13" applyNumberFormat="0" applyAlignment="0" applyProtection="0">
      <alignment vertical="center"/>
    </xf>
    <xf numFmtId="0" fontId="21" fillId="11" borderId="15" applyNumberFormat="0" applyAlignment="0" applyProtection="0">
      <alignment vertical="center"/>
    </xf>
    <xf numFmtId="0" fontId="22" fillId="0" borderId="16" applyNumberFormat="0" applyFill="0" applyAlignment="0" applyProtection="0">
      <alignment vertical="center"/>
    </xf>
    <xf numFmtId="0" fontId="23" fillId="0" borderId="17" applyNumberFormat="0" applyFill="0" applyAlignment="0" applyProtection="0">
      <alignment vertical="center"/>
    </xf>
    <xf numFmtId="0" fontId="24"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7" fillId="6"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7" fillId="33" borderId="0" applyNumberFormat="0" applyBorder="0" applyAlignment="0" applyProtection="0">
      <alignment vertical="center"/>
    </xf>
    <xf numFmtId="0" fontId="27" fillId="34" borderId="0" applyNumberFormat="0" applyBorder="0" applyAlignment="0" applyProtection="0">
      <alignment vertical="center"/>
    </xf>
    <xf numFmtId="0" fontId="28" fillId="35" borderId="0" applyNumberFormat="0" applyBorder="0" applyAlignment="0" applyProtection="0">
      <alignment vertical="center"/>
    </xf>
    <xf numFmtId="0" fontId="28" fillId="36" borderId="0" applyNumberFormat="0" applyBorder="0" applyAlignment="0" applyProtection="0">
      <alignment vertical="center"/>
    </xf>
    <xf numFmtId="0" fontId="0" fillId="0" borderId="0">
      <alignment vertical="center"/>
    </xf>
  </cellStyleXfs>
  <cellXfs count="51">
    <xf numFmtId="0" fontId="0" fillId="0" borderId="0" xfId="0">
      <alignment vertical="center"/>
    </xf>
    <xf numFmtId="0" fontId="0" fillId="0" borderId="0" xfId="0" applyAlignment="1">
      <alignment vertical="center" wrapText="1"/>
    </xf>
    <xf numFmtId="0" fontId="0" fillId="0" borderId="0" xfId="0" applyAlignment="1">
      <alignment horizontal="center" vertical="center"/>
    </xf>
    <xf numFmtId="0" fontId="1" fillId="2" borderId="0" xfId="0" applyFont="1" applyFill="1" applyAlignment="1">
      <alignment horizontal="center" vertical="center"/>
    </xf>
    <xf numFmtId="0" fontId="2" fillId="3" borderId="1" xfId="0" applyFont="1" applyFill="1" applyBorder="1" applyAlignment="1">
      <alignment horizontal="center" vertical="center"/>
    </xf>
    <xf numFmtId="0" fontId="2" fillId="3" borderId="1" xfId="0" applyFont="1" applyFill="1" applyBorder="1" applyAlignment="1">
      <alignment horizontal="left" vertical="center"/>
    </xf>
    <xf numFmtId="49" fontId="1" fillId="0" borderId="2" xfId="0" applyNumberFormat="1" applyFont="1" applyFill="1" applyBorder="1" applyAlignment="1">
      <alignment horizontal="center" vertical="center"/>
    </xf>
    <xf numFmtId="49" fontId="1" fillId="0" borderId="2" xfId="0" applyNumberFormat="1" applyFont="1" applyFill="1" applyBorder="1" applyAlignment="1">
      <alignment vertical="center"/>
    </xf>
    <xf numFmtId="49" fontId="1" fillId="0" borderId="3" xfId="0" applyNumberFormat="1" applyFont="1" applyFill="1" applyBorder="1" applyAlignment="1">
      <alignment horizontal="center" vertical="center"/>
    </xf>
    <xf numFmtId="49" fontId="1" fillId="0" borderId="3" xfId="0" applyNumberFormat="1" applyFont="1" applyFill="1" applyBorder="1" applyAlignment="1">
      <alignment vertical="center"/>
    </xf>
    <xf numFmtId="0" fontId="0" fillId="0" borderId="4" xfId="0" applyFill="1" applyBorder="1" applyAlignment="1">
      <alignment horizontal="center" vertical="center"/>
    </xf>
    <xf numFmtId="0" fontId="0" fillId="0" borderId="4" xfId="0" applyFont="1" applyFill="1" applyBorder="1" applyAlignment="1">
      <alignment vertical="center"/>
    </xf>
    <xf numFmtId="0" fontId="0" fillId="0" borderId="0" xfId="0" applyFill="1" applyAlignment="1">
      <alignment horizontal="center" vertical="center"/>
    </xf>
    <xf numFmtId="0" fontId="0" fillId="0" borderId="0" xfId="0" applyFont="1" applyFill="1" applyAlignment="1">
      <alignment vertical="center"/>
    </xf>
    <xf numFmtId="0" fontId="2" fillId="3" borderId="5" xfId="0" applyFont="1" applyFill="1" applyBorder="1" applyAlignment="1">
      <alignment horizontal="center" vertical="center"/>
    </xf>
    <xf numFmtId="0" fontId="2" fillId="3" borderId="5" xfId="0" applyFont="1" applyFill="1" applyBorder="1" applyAlignment="1">
      <alignment horizontal="left" vertical="center"/>
    </xf>
    <xf numFmtId="49" fontId="0" fillId="0" borderId="2" xfId="0" applyNumberFormat="1" applyFill="1" applyBorder="1" applyAlignment="1">
      <alignment horizontal="center" vertical="center"/>
    </xf>
    <xf numFmtId="49" fontId="0" fillId="0" borderId="2" xfId="0" applyNumberFormat="1" applyFill="1" applyBorder="1" applyAlignment="1">
      <alignment vertical="center"/>
    </xf>
    <xf numFmtId="176" fontId="3" fillId="0" borderId="2" xfId="6" applyNumberFormat="1" applyFont="1" applyBorder="1" applyAlignment="1">
      <alignment horizontal="center" vertical="center"/>
    </xf>
    <xf numFmtId="176" fontId="3" fillId="0" borderId="3" xfId="6" applyNumberFormat="1" applyFont="1" applyBorder="1" applyAlignment="1">
      <alignment horizontal="center" vertical="center"/>
    </xf>
    <xf numFmtId="176" fontId="4" fillId="0" borderId="2" xfId="0" applyNumberFormat="1" applyFont="1" applyFill="1" applyBorder="1" applyAlignment="1">
      <alignment vertical="center"/>
    </xf>
    <xf numFmtId="49" fontId="5" fillId="0" borderId="2" xfId="6" applyNumberFormat="1" applyFont="1" applyBorder="1" applyAlignment="1">
      <alignment horizontal="center" vertical="center"/>
    </xf>
    <xf numFmtId="49" fontId="0" fillId="0" borderId="2" xfId="0" applyNumberFormat="1" applyFill="1" applyBorder="1" applyAlignment="1">
      <alignment vertical="center" wrapText="1"/>
    </xf>
    <xf numFmtId="49" fontId="1" fillId="0" borderId="2" xfId="0" applyNumberFormat="1" applyFont="1" applyFill="1" applyBorder="1" applyAlignment="1">
      <alignment vertical="center" wrapText="1"/>
    </xf>
    <xf numFmtId="49" fontId="1" fillId="0" borderId="3" xfId="0" applyNumberFormat="1" applyFont="1" applyFill="1" applyBorder="1" applyAlignment="1">
      <alignment vertical="center" wrapText="1"/>
    </xf>
    <xf numFmtId="0" fontId="0" fillId="0" borderId="0" xfId="0" applyFill="1" applyAlignment="1">
      <alignment vertical="center"/>
    </xf>
    <xf numFmtId="49" fontId="0" fillId="0" borderId="0" xfId="0" applyNumberFormat="1" applyFill="1" applyBorder="1" applyAlignment="1">
      <alignment vertical="center"/>
    </xf>
    <xf numFmtId="0" fontId="0" fillId="0" borderId="0" xfId="0" applyBorder="1">
      <alignment vertical="center"/>
    </xf>
    <xf numFmtId="0" fontId="1" fillId="4" borderId="6" xfId="0" applyFont="1" applyFill="1" applyBorder="1" applyAlignment="1" applyProtection="1">
      <alignment horizontal="center" vertical="center" wrapText="1"/>
    </xf>
    <xf numFmtId="0" fontId="1" fillId="0" borderId="6" xfId="0" applyFont="1" applyFill="1" applyBorder="1" applyAlignment="1" applyProtection="1">
      <alignment horizontal="center" vertical="center"/>
    </xf>
    <xf numFmtId="0" fontId="0" fillId="0" borderId="6" xfId="0" applyFont="1" applyFill="1" applyBorder="1" applyAlignment="1" applyProtection="1">
      <alignment horizontal="center" vertical="center"/>
    </xf>
    <xf numFmtId="0" fontId="0" fillId="0" borderId="6" xfId="0" applyBorder="1" applyAlignment="1" applyProtection="1">
      <alignment horizontal="center" vertical="center"/>
    </xf>
    <xf numFmtId="177" fontId="0" fillId="0" borderId="6" xfId="0" applyNumberFormat="1" applyBorder="1" applyAlignment="1" applyProtection="1">
      <alignment horizontal="center" vertical="center" wrapText="1"/>
      <protection locked="0"/>
    </xf>
    <xf numFmtId="177" fontId="0" fillId="0" borderId="6" xfId="0" applyNumberFormat="1" applyBorder="1" applyAlignment="1" applyProtection="1">
      <alignment horizontal="center" vertical="center"/>
      <protection locked="0"/>
    </xf>
    <xf numFmtId="0" fontId="1" fillId="5" borderId="6" xfId="0" applyFont="1" applyFill="1" applyBorder="1" applyAlignment="1" applyProtection="1">
      <alignment horizontal="center" vertical="center"/>
    </xf>
    <xf numFmtId="22" fontId="0" fillId="5" borderId="6" xfId="0" applyNumberFormat="1" applyFill="1" applyBorder="1" applyAlignment="1" applyProtection="1">
      <alignment horizontal="center" vertical="center" wrapText="1"/>
      <protection locked="0"/>
    </xf>
    <xf numFmtId="0" fontId="0" fillId="5" borderId="6" xfId="0" applyFill="1" applyBorder="1" applyAlignment="1" applyProtection="1">
      <alignment horizontal="center" vertical="center"/>
      <protection locked="0"/>
    </xf>
    <xf numFmtId="0" fontId="0" fillId="0" borderId="0" xfId="0" applyProtection="1">
      <alignment vertical="center"/>
      <protection locked="0"/>
    </xf>
    <xf numFmtId="0" fontId="6" fillId="0" borderId="6" xfId="0" applyFont="1" applyBorder="1" applyAlignment="1">
      <alignment horizontal="center" vertical="center"/>
    </xf>
    <xf numFmtId="0" fontId="0" fillId="0" borderId="6" xfId="0" applyBorder="1" applyAlignment="1">
      <alignment horizontal="center" vertical="center"/>
    </xf>
    <xf numFmtId="0" fontId="7" fillId="6" borderId="7" xfId="0" applyFont="1" applyFill="1" applyBorder="1" applyAlignment="1" applyProtection="1">
      <alignment horizontal="center" vertical="center"/>
    </xf>
    <xf numFmtId="0" fontId="0" fillId="6" borderId="8" xfId="0" applyFill="1" applyBorder="1" applyAlignment="1" applyProtection="1">
      <alignment horizontal="center" vertical="center"/>
    </xf>
    <xf numFmtId="0" fontId="1" fillId="7" borderId="6" xfId="0" applyFont="1" applyFill="1" applyBorder="1" applyAlignment="1" applyProtection="1">
      <alignment horizontal="center" vertical="center"/>
    </xf>
    <xf numFmtId="0" fontId="8" fillId="7" borderId="6" xfId="0" applyFont="1" applyFill="1" applyBorder="1" applyAlignment="1" applyProtection="1">
      <alignment horizontal="center" vertical="center"/>
    </xf>
    <xf numFmtId="0" fontId="1" fillId="0" borderId="6" xfId="0" applyFont="1" applyBorder="1" applyAlignment="1" applyProtection="1">
      <alignment horizontal="center" vertical="center"/>
    </xf>
    <xf numFmtId="0" fontId="8" fillId="0" borderId="6" xfId="0" applyFont="1" applyBorder="1" applyAlignment="1" applyProtection="1">
      <alignment horizontal="center" vertical="center"/>
    </xf>
    <xf numFmtId="0" fontId="1" fillId="7" borderId="6" xfId="0" applyFont="1" applyFill="1" applyBorder="1" applyAlignment="1">
      <alignment horizontal="center" vertical="center"/>
    </xf>
    <xf numFmtId="0" fontId="6" fillId="0" borderId="6" xfId="0" applyFont="1" applyBorder="1" applyAlignment="1" applyProtection="1">
      <alignment horizontal="center" vertical="center"/>
    </xf>
    <xf numFmtId="0" fontId="9" fillId="0" borderId="0" xfId="0" applyFont="1" applyProtection="1">
      <alignment vertical="center"/>
    </xf>
    <xf numFmtId="0" fontId="0" fillId="6" borderId="9" xfId="0" applyFill="1" applyBorder="1" applyAlignment="1" applyProtection="1">
      <alignment horizontal="center" vertical="center"/>
    </xf>
    <xf numFmtId="0" fontId="1" fillId="7" borderId="6" xfId="0" applyFont="1" applyFill="1" applyBorder="1" applyAlignment="1" applyProtection="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27">
    <dxf>
      <alignment horizontal="center"/>
    </dxf>
    <dxf>
      <alignment horizontal="center"/>
    </dxf>
    <dxf>
      <alignment horizontal="center"/>
    </dxf>
    <dxf/>
    <dxf/>
    <dxf>
      <alignment horizontal="center" vertical="center"/>
    </dxf>
    <dxf>
      <font>
        <name val="宋体"/>
        <scheme val="none"/>
      </font>
      <fill>
        <patternFill patternType="none"/>
      </fill>
      <alignment horizontal="center" vertical="center"/>
    </dxf>
    <dxf>
      <font>
        <name val="宋体"/>
        <scheme val="none"/>
      </font>
      <fill>
        <patternFill patternType="none"/>
      </fill>
      <alignment horizontal="center" vertical="center"/>
    </dxf>
    <dxf>
      <font>
        <name val="宋体"/>
        <scheme val="none"/>
      </font>
      <fill>
        <patternFill patternType="none"/>
      </fill>
      <alignment horizontal="center" vertical="center"/>
    </dxf>
    <dxf>
      <font>
        <name val="宋体"/>
        <scheme val="none"/>
      </font>
      <fill>
        <patternFill patternType="none"/>
      </fill>
      <alignment horizontal="center" vertical="cent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16"/>
      <tableStyleElement type="headerRow" dxfId="15"/>
      <tableStyleElement type="totalRow" dxfId="14"/>
      <tableStyleElement type="firstColumn" dxfId="13"/>
      <tableStyleElement type="lastColumn" dxfId="12"/>
      <tableStyleElement type="firstRowStripe" dxfId="11"/>
      <tableStyleElement type="firstColumnStripe" dxfId="10"/>
    </tableStyle>
    <tableStyle name="PivotStylePreset2_Accent1" table="0" count="10" xr9:uid="{267968C8-6FFD-4C36-ACC1-9EA1FD1885CA}">
      <tableStyleElement type="headerRow" dxfId="26"/>
      <tableStyleElement type="totalRow" dxfId="25"/>
      <tableStyleElement type="firstRowStripe" dxfId="24"/>
      <tableStyleElement type="firstColumnStripe" dxfId="23"/>
      <tableStyleElement type="firstSubtotalRow" dxfId="22"/>
      <tableStyleElement type="secondSubtotalRow" dxfId="21"/>
      <tableStyleElement type="firstRowSubheading" dxfId="20"/>
      <tableStyleElement type="secondRowSubheading" dxfId="19"/>
      <tableStyleElement type="pageFieldLabels" dxfId="18"/>
      <tableStyleElement type="pageFieldValues" dxfId="17"/>
    </tableStyle>
  </tableStyles>
  <colors>
    <mruColors>
      <color rgb="000A53FA"/>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tyles" Target="styles.xml"/><Relationship Id="rId13" Type="http://schemas.openxmlformats.org/officeDocument/2006/relationships/sheetMetadata" Target="metadata.xml"/><Relationship Id="rId12" Type="http://schemas.openxmlformats.org/officeDocument/2006/relationships/sharedStrings" Target="sharedStrings.xml"/><Relationship Id="rId11" Type="http://schemas.openxmlformats.org/officeDocument/2006/relationships/theme" Target="theme/theme1.xml"/><Relationship Id="rId10" Type="http://schemas.openxmlformats.org/officeDocument/2006/relationships/customXml" Target="../customXml/item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4</xdr:col>
      <xdr:colOff>511810</xdr:colOff>
      <xdr:row>0</xdr:row>
      <xdr:rowOff>635</xdr:rowOff>
    </xdr:from>
    <xdr:to>
      <xdr:col>4</xdr:col>
      <xdr:colOff>1767205</xdr:colOff>
      <xdr:row>3</xdr:row>
      <xdr:rowOff>19685</xdr:rowOff>
    </xdr:to>
    <xdr:pic>
      <xdr:nvPicPr>
        <xdr:cNvPr id="2" name="图片 1" descr="446d6d75ac933ad63de2d3ec25141a2f"/>
        <xdr:cNvPicPr>
          <a:picLocks noChangeAspect="1"/>
        </xdr:cNvPicPr>
      </xdr:nvPicPr>
      <xdr:blipFill>
        <a:blip r:embed="rId1"/>
        <a:stretch>
          <a:fillRect/>
        </a:stretch>
      </xdr:blipFill>
      <xdr:spPr>
        <a:xfrm>
          <a:off x="6379210" y="635"/>
          <a:ext cx="1255395" cy="1238250"/>
        </a:xfrm>
        <a:prstGeom prst="rect">
          <a:avLst/>
        </a:prstGeom>
      </xdr:spPr>
    </xdr:pic>
    <xdr:clientData/>
  </xdr:twoCellAnchor>
</xdr:wsDr>
</file>

<file path=xl/tables/table1.xml><?xml version="1.0" encoding="utf-8"?>
<table xmlns="http://schemas.openxmlformats.org/spreadsheetml/2006/main" id="2" name="表2" displayName="表2" ref="C5:G7" totalsRowShown="0">
  <tableColumns count="5">
    <tableColumn id="1" name="内容" dataDxfId="0"/>
    <tableColumn id="2" name="表格名称(填写带后缀的文件名)" dataDxfId="1"/>
    <tableColumn id="3" name="备注" dataDxfId="2"/>
    <tableColumn id="4" name="列1" dataDxfId="3"/>
    <tableColumn id="5" name="列2" dataDxfId="4"/>
  </tableColumns>
  <tableStyleInfo name="TableStylePreset3_Accent1" showFirstColumn="0" showLastColumn="0" showRowStripes="1" showColumnStripes="0"/>
</table>
</file>

<file path=xl/tables/table2.xml><?xml version="1.0" encoding="utf-8"?>
<table xmlns="http://schemas.openxmlformats.org/spreadsheetml/2006/main" id="4" name="表4" displayName="表4" ref="C1:D3" totalsRowShown="0">
  <tableColumns count="2">
    <tableColumn id="1" name="第一步"/>
    <tableColumn id="2" name="现在wps中打开2个导出表格"/>
  </tableColumns>
  <tableStyleInfo name="TableStylePreset3_Accent1" showFirstColumn="0" showLastColumn="0" showRowStripes="1" showColumnStripes="0"/>
</table>
</file>

<file path=xl/tables/table3.xml><?xml version="1.0" encoding="utf-8"?>
<table xmlns="http://schemas.openxmlformats.org/spreadsheetml/2006/main" id="1" name="表1" displayName="表1" ref="A1:E24" totalsRowShown="0">
  <tableColumns count="5">
    <tableColumn id="1" name="镇办" dataDxfId="5"/>
    <tableColumn id="2" name="镇村综治中心录入" dataDxfId="6"/>
    <tableColumn id="3" name="网格员排查或随手调录入" dataDxfId="7"/>
    <tableColumn id="4" name="已归档" dataDxfId="8"/>
    <tableColumn id="5" name="未归档" dataDxfId="9"/>
  </tableColumns>
  <tableStyleInfo name="TableStylePreset3_Accent1" showFirstColumn="0" showLastColumn="0" showRowStripes="1" showColumnStripes="0"/>
</table>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C1:G18"/>
  <sheetViews>
    <sheetView zoomScale="145" zoomScaleNormal="145" workbookViewId="0">
      <selection activeCell="D3" sqref="D3"/>
    </sheetView>
  </sheetViews>
  <sheetFormatPr defaultColWidth="9" defaultRowHeight="14.25" outlineLevelCol="6"/>
  <cols>
    <col min="1" max="1" width="12.9333333333333" customWidth="1"/>
    <col min="2" max="2" width="10.9416666666667" customWidth="1"/>
    <col min="3" max="3" width="24.5" customWidth="1"/>
    <col min="4" max="4" width="28.625" customWidth="1"/>
    <col min="5" max="5" width="23.275" customWidth="1"/>
    <col min="6" max="6" width="24.5583333333333" customWidth="1"/>
    <col min="7" max="7" width="24.8833333333333" customWidth="1"/>
    <col min="8" max="8" width="19.375" customWidth="1"/>
    <col min="9" max="9" width="12.875" customWidth="1"/>
    <col min="10" max="10" width="218.625" customWidth="1"/>
    <col min="11" max="11" width="8.875" customWidth="1"/>
    <col min="12" max="12" width="17.125" customWidth="1"/>
    <col min="13" max="13" width="8.875" customWidth="1"/>
    <col min="14" max="14" width="15" customWidth="1"/>
    <col min="15" max="15" width="31.625" customWidth="1"/>
    <col min="16" max="16" width="35.875" customWidth="1"/>
  </cols>
  <sheetData>
    <row r="1" ht="32" customHeight="1" spans="3:4">
      <c r="C1" s="30" t="s">
        <v>0</v>
      </c>
      <c r="D1" s="30" t="s">
        <v>1</v>
      </c>
    </row>
    <row r="2" ht="32" customHeight="1" spans="3:4">
      <c r="C2" s="30" t="s">
        <v>2</v>
      </c>
      <c r="D2" s="30" t="s">
        <v>3</v>
      </c>
    </row>
    <row r="3" ht="32" customHeight="1" spans="3:6">
      <c r="C3" s="31" t="s">
        <v>4</v>
      </c>
      <c r="D3" s="31" t="s">
        <v>5</v>
      </c>
      <c r="F3" t="s">
        <v>6</v>
      </c>
    </row>
    <row r="5" ht="25" customHeight="1" spans="3:7">
      <c r="C5" s="31" t="s">
        <v>7</v>
      </c>
      <c r="D5" s="38" t="s">
        <v>8</v>
      </c>
      <c r="E5" s="31" t="s">
        <v>9</v>
      </c>
      <c r="F5" s="31" t="s">
        <v>9</v>
      </c>
      <c r="G5" s="47" t="s">
        <v>10</v>
      </c>
    </row>
    <row r="6" ht="25" customHeight="1" spans="3:7">
      <c r="C6" s="31" t="s">
        <v>11</v>
      </c>
      <c r="D6" s="39"/>
      <c r="E6" s="31" t="s">
        <v>12</v>
      </c>
      <c r="F6" s="31" t="s">
        <v>12</v>
      </c>
      <c r="G6" s="48" t="s">
        <v>13</v>
      </c>
    </row>
    <row r="7" ht="25" customHeight="1" spans="3:7">
      <c r="C7" s="31" t="s">
        <v>14</v>
      </c>
      <c r="D7" s="39"/>
      <c r="E7" s="31" t="s">
        <v>12</v>
      </c>
      <c r="F7" s="31" t="s">
        <v>12</v>
      </c>
      <c r="G7" s="48" t="s">
        <v>13</v>
      </c>
    </row>
    <row r="10" spans="3:3">
      <c r="C10" s="27"/>
    </row>
    <row r="11" ht="29" customHeight="1" spans="3:5">
      <c r="C11" s="40" t="s">
        <v>15</v>
      </c>
      <c r="D11" s="41"/>
      <c r="E11" s="49"/>
    </row>
    <row r="12" ht="39" customHeight="1" spans="3:5">
      <c r="C12" s="42" t="str" cm="1">
        <f ca="1" t="array" ref="C12:C13">_wpsfn.SHEETSNAME(,1,1)</f>
        <v>自动生成表格</v>
      </c>
      <c r="D12" s="43" t="str">
        <f ca="1">HYPERLINK("#'"&amp;C12&amp;"'!a2","点击跳转")</f>
        <v>点击跳转</v>
      </c>
      <c r="E12" s="50" t="s">
        <v>16</v>
      </c>
    </row>
    <row r="13" ht="49" customHeight="1" spans="3:5">
      <c r="C13" s="44" t="str">
        <v>版本更新-v1.0表头</v>
      </c>
      <c r="D13" s="45" t="str">
        <f ca="1">HYPERLINK("#'"&amp;C13&amp;"'!a2","点击跳转")</f>
        <v>点击跳转</v>
      </c>
      <c r="E13" s="44" t="s">
        <v>17</v>
      </c>
    </row>
    <row r="14" spans="3:5">
      <c r="C14" s="46" t="s">
        <v>18</v>
      </c>
      <c r="D14" s="46" t="s">
        <v>18</v>
      </c>
      <c r="E14" s="46" t="s">
        <v>18</v>
      </c>
    </row>
    <row r="18" spans="4:4">
      <c r="D18" s="37"/>
    </row>
  </sheetData>
  <protectedRanges>
    <protectedRange sqref="D7" name="D7"/>
    <protectedRange sqref="D6" name="D6"/>
  </protectedRanges>
  <mergeCells count="1">
    <mergeCell ref="C11:E11"/>
  </mergeCells>
  <pageMargins left="0.75" right="0.75" top="1" bottom="1" header="0.5" footer="0.5"/>
  <pageSetup paperSize="9" orientation="portrait"/>
  <headerFooter/>
  <drawing r:id="rId1"/>
  <tableParts count="2">
    <tablePart r:id="rId2"/>
    <tablePart r:id="rId3"/>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7"/>
  <sheetViews>
    <sheetView tabSelected="1" workbookViewId="0">
      <selection activeCell="B25" sqref="B25:E25"/>
    </sheetView>
  </sheetViews>
  <sheetFormatPr defaultColWidth="9" defaultRowHeight="14.25" outlineLevelCol="7"/>
  <cols>
    <col min="1" max="1" width="11.5" customWidth="1"/>
    <col min="2" max="5" width="17.1833333333333" customWidth="1"/>
  </cols>
  <sheetData>
    <row r="1" ht="40" customHeight="1" spans="1:5">
      <c r="A1" s="28" t="s">
        <v>19</v>
      </c>
      <c r="B1" s="28" t="s">
        <v>20</v>
      </c>
      <c r="C1" s="28" t="s">
        <v>21</v>
      </c>
      <c r="D1" s="28" t="s">
        <v>22</v>
      </c>
      <c r="E1" s="28" t="s">
        <v>23</v>
      </c>
    </row>
    <row r="2" ht="25" customHeight="1" spans="1:5">
      <c r="A2" s="29" t="s">
        <v>24</v>
      </c>
      <c r="B2" s="30">
        <f ca="1">IFERROR(VLOOKUP(A2,'全量查询-镇综治中心录入统计'!A:B,2,FALSE),0)</f>
        <v>0</v>
      </c>
      <c r="C2" s="30">
        <f ca="1">IFERROR(VLOOKUP(A2,'矛盾随手调-网格员录入统计'!A:B,2,FALSE),0)</f>
        <v>0</v>
      </c>
      <c r="D2" s="30">
        <f ca="1">IFERROR(VLOOKUP(A2,'已归档-未归档-全量查询统计'!A:B,2,FALSE),0)+IFERROR(VLOOKUP(A2,'已归档-未归档-矛盾随手调统计'!A:B,2,FALSE),0)</f>
        <v>0</v>
      </c>
      <c r="E2" s="30">
        <f ca="1">IFERROR(VLOOKUP(A2,'已归档-未归档-全量查询统计'!A:C,3,FALSE),0)+IFERROR(VLOOKUP(A2,'已归档-未归档-矛盾随手调统计'!A:C,3,FALSE),0)</f>
        <v>0</v>
      </c>
    </row>
    <row r="3" ht="25" customHeight="1" spans="1:5">
      <c r="A3" s="29" t="s">
        <v>25</v>
      </c>
      <c r="B3" s="30">
        <f ca="1">IFERROR(VLOOKUP(A3,'全量查询-镇综治中心录入统计'!A:B,2,FALSE),0)</f>
        <v>0</v>
      </c>
      <c r="C3" s="30">
        <f ca="1">IFERROR(VLOOKUP(A3,'矛盾随手调-网格员录入统计'!A:B,2,FALSE),0)</f>
        <v>0</v>
      </c>
      <c r="D3" s="30">
        <f ca="1">IFERROR(VLOOKUP(A3,'已归档-未归档-全量查询统计'!A:B,2,FALSE),0)+IFERROR(VLOOKUP(A3,'已归档-未归档-矛盾随手调统计'!A:B,2,FALSE),0)</f>
        <v>0</v>
      </c>
      <c r="E3" s="30">
        <f ca="1">IFERROR(VLOOKUP(A3,'已归档-未归档-全量查询统计'!A:C,3,FALSE),0)+IFERROR(VLOOKUP(A3,'已归档-未归档-矛盾随手调统计'!A:C,3,FALSE),0)</f>
        <v>0</v>
      </c>
    </row>
    <row r="4" ht="25" customHeight="1" spans="1:5">
      <c r="A4" s="29" t="s">
        <v>26</v>
      </c>
      <c r="B4" s="30">
        <f ca="1">IFERROR(VLOOKUP(A4,'全量查询-镇综治中心录入统计'!A:B,2,FALSE),0)</f>
        <v>0</v>
      </c>
      <c r="C4" s="30">
        <f ca="1">IFERROR(VLOOKUP(A4,'矛盾随手调-网格员录入统计'!A:B,2,FALSE),0)</f>
        <v>0</v>
      </c>
      <c r="D4" s="30">
        <f ca="1">IFERROR(VLOOKUP(A4,'已归档-未归档-全量查询统计'!A:B,2,FALSE),0)+IFERROR(VLOOKUP(A4,'已归档-未归档-矛盾随手调统计'!A:B,2,FALSE),0)</f>
        <v>0</v>
      </c>
      <c r="E4" s="30">
        <f ca="1">IFERROR(VLOOKUP(A4,'已归档-未归档-全量查询统计'!A:C,3,FALSE),0)+IFERROR(VLOOKUP(A4,'已归档-未归档-矛盾随手调统计'!A:C,3,FALSE),0)</f>
        <v>0</v>
      </c>
    </row>
    <row r="5" ht="25" customHeight="1" spans="1:5">
      <c r="A5" s="29" t="s">
        <v>27</v>
      </c>
      <c r="B5" s="30">
        <f ca="1">IFERROR(VLOOKUP(A5,'全量查询-镇综治中心录入统计'!A:B,2,FALSE),0)</f>
        <v>0</v>
      </c>
      <c r="C5" s="30">
        <f ca="1">IFERROR(VLOOKUP(A5,'矛盾随手调-网格员录入统计'!A:B,2,FALSE),0)</f>
        <v>0</v>
      </c>
      <c r="D5" s="30">
        <f ca="1">IFERROR(VLOOKUP(A5,'已归档-未归档-全量查询统计'!A:B,2,FALSE),0)+IFERROR(VLOOKUP(A5,'已归档-未归档-矛盾随手调统计'!A:B,2,FALSE),0)</f>
        <v>0</v>
      </c>
      <c r="E5" s="30">
        <f ca="1">IFERROR(VLOOKUP(A5,'已归档-未归档-全量查询统计'!A:C,3,FALSE),0)+IFERROR(VLOOKUP(A5,'已归档-未归档-矛盾随手调统计'!A:C,3,FALSE),0)</f>
        <v>0</v>
      </c>
    </row>
    <row r="6" ht="25" customHeight="1" spans="1:5">
      <c r="A6" s="29" t="s">
        <v>28</v>
      </c>
      <c r="B6" s="30">
        <f ca="1">IFERROR(VLOOKUP(A6,'全量查询-镇综治中心录入统计'!A:B,2,FALSE),0)</f>
        <v>0</v>
      </c>
      <c r="C6" s="30">
        <f ca="1">IFERROR(VLOOKUP(A6,'矛盾随手调-网格员录入统计'!A:B,2,FALSE),0)</f>
        <v>0</v>
      </c>
      <c r="D6" s="30">
        <f ca="1">IFERROR(VLOOKUP(A6,'已归档-未归档-全量查询统计'!A:B,2,FALSE),0)+IFERROR(VLOOKUP(A6,'已归档-未归档-矛盾随手调统计'!A:B,2,FALSE),0)</f>
        <v>0</v>
      </c>
      <c r="E6" s="30">
        <f ca="1">IFERROR(VLOOKUP(A6,'已归档-未归档-全量查询统计'!A:C,3,FALSE),0)+IFERROR(VLOOKUP(A6,'已归档-未归档-矛盾随手调统计'!A:C,3,FALSE),0)</f>
        <v>0</v>
      </c>
    </row>
    <row r="7" ht="25" customHeight="1" spans="1:5">
      <c r="A7" s="29" t="s">
        <v>29</v>
      </c>
      <c r="B7" s="30">
        <f ca="1">IFERROR(VLOOKUP(A7,'全量查询-镇综治中心录入统计'!A:B,2,FALSE),0)</f>
        <v>0</v>
      </c>
      <c r="C7" s="30">
        <f ca="1">IFERROR(VLOOKUP(A7,'矛盾随手调-网格员录入统计'!A:B,2,FALSE),0)</f>
        <v>0</v>
      </c>
      <c r="D7" s="30">
        <f ca="1">IFERROR(VLOOKUP(A7,'已归档-未归档-全量查询统计'!A:B,2,FALSE),0)+IFERROR(VLOOKUP(A7,'已归档-未归档-矛盾随手调统计'!A:B,2,FALSE),0)</f>
        <v>0</v>
      </c>
      <c r="E7" s="30">
        <f ca="1">IFERROR(VLOOKUP(A7,'已归档-未归档-全量查询统计'!A:C,3,FALSE),0)+IFERROR(VLOOKUP(A7,'已归档-未归档-矛盾随手调统计'!A:C,3,FALSE),0)</f>
        <v>0</v>
      </c>
    </row>
    <row r="8" ht="25" customHeight="1" spans="1:5">
      <c r="A8" s="29" t="s">
        <v>30</v>
      </c>
      <c r="B8" s="30">
        <f ca="1">IFERROR(VLOOKUP(A8,'全量查询-镇综治中心录入统计'!A:B,2,FALSE),0)</f>
        <v>0</v>
      </c>
      <c r="C8" s="30">
        <f ca="1">IFERROR(VLOOKUP(A8,'矛盾随手调-网格员录入统计'!A:B,2,FALSE),0)</f>
        <v>0</v>
      </c>
      <c r="D8" s="30">
        <f ca="1">IFERROR(VLOOKUP(A8,'已归档-未归档-全量查询统计'!A:B,2,FALSE),0)+IFERROR(VLOOKUP(A8,'已归档-未归档-矛盾随手调统计'!A:B,2,FALSE),0)</f>
        <v>0</v>
      </c>
      <c r="E8" s="30">
        <f ca="1">IFERROR(VLOOKUP(A8,'已归档-未归档-全量查询统计'!A:C,3,FALSE),0)+IFERROR(VLOOKUP(A8,'已归档-未归档-矛盾随手调统计'!A:C,3,FALSE),0)</f>
        <v>0</v>
      </c>
    </row>
    <row r="9" ht="25" customHeight="1" spans="1:8">
      <c r="A9" s="29" t="s">
        <v>31</v>
      </c>
      <c r="B9" s="30">
        <f ca="1">IFERROR(VLOOKUP(A9,'全量查询-镇综治中心录入统计'!A:B,2,FALSE),0)</f>
        <v>0</v>
      </c>
      <c r="C9" s="30">
        <f ca="1">IFERROR(VLOOKUP(A9,'矛盾随手调-网格员录入统计'!A:B,2,FALSE),0)</f>
        <v>0</v>
      </c>
      <c r="D9" s="30">
        <f ca="1">IFERROR(VLOOKUP(A9,'已归档-未归档-全量查询统计'!A:B,2,FALSE),0)+IFERROR(VLOOKUP(A9,'已归档-未归档-矛盾随手调统计'!A:B,2,FALSE),0)</f>
        <v>0</v>
      </c>
      <c r="E9" s="30">
        <f ca="1">IFERROR(VLOOKUP(A9,'已归档-未归档-全量查询统计'!A:C,3,FALSE),0)+IFERROR(VLOOKUP(A9,'已归档-未归档-矛盾随手调统计'!A:C,3,FALSE),0)</f>
        <v>0</v>
      </c>
      <c r="H9" s="37"/>
    </row>
    <row r="10" ht="25" customHeight="1" spans="1:5">
      <c r="A10" s="29" t="s">
        <v>32</v>
      </c>
      <c r="B10" s="30">
        <f ca="1">IFERROR(VLOOKUP(A10,'全量查询-镇综治中心录入统计'!A:B,2,FALSE),0)</f>
        <v>0</v>
      </c>
      <c r="C10" s="30">
        <f ca="1">IFERROR(VLOOKUP(A10,'矛盾随手调-网格员录入统计'!A:B,2,FALSE),0)</f>
        <v>0</v>
      </c>
      <c r="D10" s="30">
        <f ca="1">IFERROR(VLOOKUP(A10,'已归档-未归档-全量查询统计'!A:B,2,FALSE),0)+IFERROR(VLOOKUP(A10,'已归档-未归档-矛盾随手调统计'!A:B,2,FALSE),0)</f>
        <v>0</v>
      </c>
      <c r="E10" s="30">
        <f ca="1">IFERROR(VLOOKUP(A10,'已归档-未归档-全量查询统计'!A:C,3,FALSE),0)+IFERROR(VLOOKUP(A10,'已归档-未归档-矛盾随手调统计'!A:C,3,FALSE),0)</f>
        <v>0</v>
      </c>
    </row>
    <row r="11" ht="25" customHeight="1" spans="1:5">
      <c r="A11" s="29" t="s">
        <v>33</v>
      </c>
      <c r="B11" s="30">
        <f ca="1">IFERROR(VLOOKUP(A11,'全量查询-镇综治中心录入统计'!A:B,2,FALSE),0)</f>
        <v>0</v>
      </c>
      <c r="C11" s="30">
        <f ca="1">IFERROR(VLOOKUP(A11,'矛盾随手调-网格员录入统计'!A:B,2,FALSE),0)</f>
        <v>0</v>
      </c>
      <c r="D11" s="30">
        <f ca="1">IFERROR(VLOOKUP(A11,'已归档-未归档-全量查询统计'!A:B,2,FALSE),0)+IFERROR(VLOOKUP(A11,'已归档-未归档-矛盾随手调统计'!A:B,2,FALSE),0)</f>
        <v>0</v>
      </c>
      <c r="E11" s="30">
        <f ca="1">IFERROR(VLOOKUP(A11,'已归档-未归档-全量查询统计'!A:C,3,FALSE),0)+IFERROR(VLOOKUP(A11,'已归档-未归档-矛盾随手调统计'!A:C,3,FALSE),0)</f>
        <v>0</v>
      </c>
    </row>
    <row r="12" ht="25" customHeight="1" spans="1:5">
      <c r="A12" s="29" t="s">
        <v>34</v>
      </c>
      <c r="B12" s="30">
        <f ca="1">IFERROR(VLOOKUP(A12,'全量查询-镇综治中心录入统计'!A:B,2,FALSE),0)</f>
        <v>0</v>
      </c>
      <c r="C12" s="30">
        <f ca="1">IFERROR(VLOOKUP(A12,'矛盾随手调-网格员录入统计'!A:B,2,FALSE),0)</f>
        <v>0</v>
      </c>
      <c r="D12" s="30">
        <f ca="1">IFERROR(VLOOKUP(A12,'已归档-未归档-全量查询统计'!A:B,2,FALSE),0)+IFERROR(VLOOKUP(A12,'已归档-未归档-矛盾随手调统计'!A:B,2,FALSE),0)</f>
        <v>0</v>
      </c>
      <c r="E12" s="30">
        <f ca="1">IFERROR(VLOOKUP(A12,'已归档-未归档-全量查询统计'!A:C,3,FALSE),0)+IFERROR(VLOOKUP(A12,'已归档-未归档-矛盾随手调统计'!A:C,3,FALSE),0)</f>
        <v>0</v>
      </c>
    </row>
    <row r="13" ht="25" customHeight="1" spans="1:5">
      <c r="A13" s="29" t="s">
        <v>35</v>
      </c>
      <c r="B13" s="30">
        <f ca="1">IFERROR(VLOOKUP(A13,'全量查询-镇综治中心录入统计'!A:B,2,FALSE),0)</f>
        <v>0</v>
      </c>
      <c r="C13" s="30">
        <f ca="1">IFERROR(VLOOKUP(A13,'矛盾随手调-网格员录入统计'!A:B,2,FALSE),0)</f>
        <v>0</v>
      </c>
      <c r="D13" s="30">
        <f ca="1">IFERROR(VLOOKUP(A13,'已归档-未归档-全量查询统计'!A:B,2,FALSE),0)+IFERROR(VLOOKUP(A13,'已归档-未归档-矛盾随手调统计'!A:B,2,FALSE),0)</f>
        <v>0</v>
      </c>
      <c r="E13" s="30">
        <f ca="1">IFERROR(VLOOKUP(A13,'已归档-未归档-全量查询统计'!A:C,3,FALSE),0)+IFERROR(VLOOKUP(A13,'已归档-未归档-矛盾随手调统计'!A:C,3,FALSE),0)</f>
        <v>0</v>
      </c>
    </row>
    <row r="14" ht="25" customHeight="1" spans="1:5">
      <c r="A14" s="29" t="s">
        <v>36</v>
      </c>
      <c r="B14" s="30">
        <f ca="1">IFERROR(VLOOKUP(A14,'全量查询-镇综治中心录入统计'!A:B,2,FALSE),0)</f>
        <v>0</v>
      </c>
      <c r="C14" s="30">
        <f ca="1">IFERROR(VLOOKUP(A14,'矛盾随手调-网格员录入统计'!A:B,2,FALSE),0)</f>
        <v>0</v>
      </c>
      <c r="D14" s="30">
        <f ca="1">IFERROR(VLOOKUP(A14,'已归档-未归档-全量查询统计'!A:B,2,FALSE),0)+IFERROR(VLOOKUP(A14,'已归档-未归档-矛盾随手调统计'!A:B,2,FALSE),0)</f>
        <v>0</v>
      </c>
      <c r="E14" s="30">
        <f ca="1">IFERROR(VLOOKUP(A14,'已归档-未归档-全量查询统计'!A:C,3,FALSE),0)+IFERROR(VLOOKUP(A14,'已归档-未归档-矛盾随手调统计'!A:C,3,FALSE),0)</f>
        <v>0</v>
      </c>
    </row>
    <row r="15" ht="25" customHeight="1" spans="1:5">
      <c r="A15" s="29" t="s">
        <v>37</v>
      </c>
      <c r="B15" s="30">
        <f ca="1">IFERROR(VLOOKUP(A15,'全量查询-镇综治中心录入统计'!A:B,2,FALSE),0)</f>
        <v>0</v>
      </c>
      <c r="C15" s="30">
        <f ca="1">IFERROR(VLOOKUP(A15,'矛盾随手调-网格员录入统计'!A:B,2,FALSE),0)</f>
        <v>0</v>
      </c>
      <c r="D15" s="30">
        <f ca="1">IFERROR(VLOOKUP(A15,'已归档-未归档-全量查询统计'!A:B,2,FALSE),0)+IFERROR(VLOOKUP(A15,'已归档-未归档-矛盾随手调统计'!A:B,2,FALSE),0)</f>
        <v>0</v>
      </c>
      <c r="E15" s="30">
        <f ca="1">IFERROR(VLOOKUP(A15,'已归档-未归档-全量查询统计'!A:C,3,FALSE),0)+IFERROR(VLOOKUP(A15,'已归档-未归档-矛盾随手调统计'!A:C,3,FALSE),0)</f>
        <v>0</v>
      </c>
    </row>
    <row r="16" ht="25" customHeight="1" spans="1:5">
      <c r="A16" s="29" t="s">
        <v>38</v>
      </c>
      <c r="B16" s="30">
        <f ca="1">IFERROR(VLOOKUP(A16,'全量查询-镇综治中心录入统计'!A:B,2,FALSE),0)</f>
        <v>0</v>
      </c>
      <c r="C16" s="30">
        <f ca="1">IFERROR(VLOOKUP(A16,'矛盾随手调-网格员录入统计'!A:B,2,FALSE),0)</f>
        <v>0</v>
      </c>
      <c r="D16" s="30">
        <f ca="1">IFERROR(VLOOKUP(A16,'已归档-未归档-全量查询统计'!A:B,2,FALSE),0)+IFERROR(VLOOKUP(A16,'已归档-未归档-矛盾随手调统计'!A:B,2,FALSE),0)</f>
        <v>0</v>
      </c>
      <c r="E16" s="30">
        <f ca="1">IFERROR(VLOOKUP(A16,'已归档-未归档-全量查询统计'!A:C,3,FALSE),0)+IFERROR(VLOOKUP(A16,'已归档-未归档-矛盾随手调统计'!A:C,3,FALSE),0)</f>
        <v>0</v>
      </c>
    </row>
    <row r="17" ht="25" customHeight="1" spans="1:5">
      <c r="A17" s="29" t="s">
        <v>39</v>
      </c>
      <c r="B17" s="30">
        <f ca="1">IFERROR(VLOOKUP(A17,'全量查询-镇综治中心录入统计'!A:B,2,FALSE),0)</f>
        <v>0</v>
      </c>
      <c r="C17" s="30">
        <f ca="1">IFERROR(VLOOKUP(A17,'矛盾随手调-网格员录入统计'!A:B,2,FALSE),0)</f>
        <v>0</v>
      </c>
      <c r="D17" s="30">
        <f ca="1">IFERROR(VLOOKUP(A17,'已归档-未归档-全量查询统计'!A:B,2,FALSE),0)+IFERROR(VLOOKUP(A17,'已归档-未归档-矛盾随手调统计'!A:B,2,FALSE),0)</f>
        <v>0</v>
      </c>
      <c r="E17" s="30">
        <f ca="1">IFERROR(VLOOKUP(A17,'已归档-未归档-全量查询统计'!A:C,3,FALSE),0)+IFERROR(VLOOKUP(A17,'已归档-未归档-矛盾随手调统计'!A:C,3,FALSE),0)</f>
        <v>0</v>
      </c>
    </row>
    <row r="18" ht="25" customHeight="1" spans="1:5">
      <c r="A18" s="29" t="s">
        <v>40</v>
      </c>
      <c r="B18" s="30">
        <f ca="1">IFERROR(VLOOKUP(A18,'全量查询-镇综治中心录入统计'!A:B,2,FALSE),0)</f>
        <v>0</v>
      </c>
      <c r="C18" s="30">
        <f ca="1">IFERROR(VLOOKUP(A18,'矛盾随手调-网格员录入统计'!A:B,2,FALSE),0)</f>
        <v>0</v>
      </c>
      <c r="D18" s="30">
        <f ca="1">IFERROR(VLOOKUP(A18,'已归档-未归档-全量查询统计'!A:B,2,FALSE),0)+IFERROR(VLOOKUP(A18,'已归档-未归档-矛盾随手调统计'!A:B,2,FALSE),0)</f>
        <v>0</v>
      </c>
      <c r="E18" s="30">
        <f ca="1">IFERROR(VLOOKUP(A18,'已归档-未归档-全量查询统计'!A:C,3,FALSE),0)+IFERROR(VLOOKUP(A18,'已归档-未归档-矛盾随手调统计'!A:C,3,FALSE),0)</f>
        <v>0</v>
      </c>
    </row>
    <row r="19" ht="25" customHeight="1" spans="1:5">
      <c r="A19" s="29" t="s">
        <v>41</v>
      </c>
      <c r="B19" s="30">
        <f ca="1">IFERROR(VLOOKUP(A19,'全量查询-镇综治中心录入统计'!A:B,2,FALSE),0)</f>
        <v>0</v>
      </c>
      <c r="C19" s="30">
        <f ca="1">IFERROR(VLOOKUP(A19,'矛盾随手调-网格员录入统计'!A:B,2,FALSE),0)</f>
        <v>0</v>
      </c>
      <c r="D19" s="30">
        <f ca="1">IFERROR(VLOOKUP(A19,'已归档-未归档-全量查询统计'!A:B,2,FALSE),0)+IFERROR(VLOOKUP(A19,'已归档-未归档-矛盾随手调统计'!A:B,2,FALSE),0)</f>
        <v>0</v>
      </c>
      <c r="E19" s="30">
        <f ca="1">IFERROR(VLOOKUP(A19,'已归档-未归档-全量查询统计'!A:C,3,FALSE),0)+IFERROR(VLOOKUP(A19,'已归档-未归档-矛盾随手调统计'!A:C,3,FALSE),0)</f>
        <v>0</v>
      </c>
    </row>
    <row r="20" ht="25" customHeight="1" spans="1:5">
      <c r="A20" s="29" t="s">
        <v>42</v>
      </c>
      <c r="B20" s="30">
        <f ca="1">IFERROR(VLOOKUP(A20,'全量查询-镇综治中心录入统计'!A:B,2,FALSE),0)</f>
        <v>0</v>
      </c>
      <c r="C20" s="30">
        <f ca="1">IFERROR(VLOOKUP(A20,'矛盾随手调-网格员录入统计'!A:B,2,FALSE),0)</f>
        <v>0</v>
      </c>
      <c r="D20" s="30">
        <f ca="1">IFERROR(VLOOKUP(A20,'已归档-未归档-全量查询统计'!A:B,2,FALSE),0)+IFERROR(VLOOKUP(A20,'已归档-未归档-矛盾随手调统计'!A:B,2,FALSE),0)</f>
        <v>0</v>
      </c>
      <c r="E20" s="30">
        <f ca="1">IFERROR(VLOOKUP(A20,'已归档-未归档-全量查询统计'!A:C,3,FALSE),0)+IFERROR(VLOOKUP(A20,'已归档-未归档-矛盾随手调统计'!A:C,3,FALSE),0)</f>
        <v>0</v>
      </c>
    </row>
    <row r="21" ht="25" customHeight="1" spans="1:5">
      <c r="A21" s="29" t="s">
        <v>43</v>
      </c>
      <c r="B21" s="30">
        <f ca="1">IFERROR(VLOOKUP(A21,'全量查询-镇综治中心录入统计'!A:B,2,FALSE),0)</f>
        <v>0</v>
      </c>
      <c r="C21" s="30">
        <f ca="1">IFERROR(VLOOKUP(A21,'矛盾随手调-网格员录入统计'!A:B,2,FALSE),0)</f>
        <v>0</v>
      </c>
      <c r="D21" s="30">
        <f ca="1">IFERROR(VLOOKUP(A21,'已归档-未归档-全量查询统计'!A:B,2,FALSE),0)+IFERROR(VLOOKUP(A21,'已归档-未归档-矛盾随手调统计'!A:B,2,FALSE),0)</f>
        <v>0</v>
      </c>
      <c r="E21" s="30">
        <f ca="1">IFERROR(VLOOKUP(A21,'已归档-未归档-全量查询统计'!A:C,3,FALSE),0)+IFERROR(VLOOKUP(A21,'已归档-未归档-矛盾随手调统计'!A:C,3,FALSE),0)</f>
        <v>0</v>
      </c>
    </row>
    <row r="22" ht="25" customHeight="1" spans="1:5">
      <c r="A22" s="29" t="s">
        <v>44</v>
      </c>
      <c r="B22" s="30">
        <f ca="1">IFERROR(VLOOKUP(A22,'全量查询-镇综治中心录入统计'!A:B,2,FALSE),0)</f>
        <v>0</v>
      </c>
      <c r="C22" s="30">
        <f ca="1">IFERROR(VLOOKUP(A22,'矛盾随手调-网格员录入统计'!A:B,2,FALSE),0)</f>
        <v>0</v>
      </c>
      <c r="D22" s="30">
        <f ca="1">IFERROR(VLOOKUP(A22,'已归档-未归档-全量查询统计'!A:B,2,FALSE),0)+IFERROR(VLOOKUP(A22,'已归档-未归档-矛盾随手调统计'!A:B,2,FALSE),0)</f>
        <v>0</v>
      </c>
      <c r="E22" s="30">
        <f ca="1">IFERROR(VLOOKUP(A22,'已归档-未归档-全量查询统计'!A:C,3,FALSE),0)+IFERROR(VLOOKUP(A22,'已归档-未归档-矛盾随手调统计'!A:C,3,FALSE),0)</f>
        <v>0</v>
      </c>
    </row>
    <row r="23" ht="25" customHeight="1" spans="1:5">
      <c r="A23" s="29" t="s">
        <v>45</v>
      </c>
      <c r="B23" s="30">
        <f ca="1">IFERROR(VLOOKUP(A23,'全量查询-镇综治中心录入统计'!A:B,2,FALSE),0)</f>
        <v>0</v>
      </c>
      <c r="C23" s="30">
        <f ca="1">IFERROR(VLOOKUP(A23,'矛盾随手调-网格员录入统计'!A:B,2,FALSE),0)</f>
        <v>0</v>
      </c>
      <c r="D23" s="30">
        <f ca="1">IFERROR(VLOOKUP(A23,'已归档-未归档-全量查询统计'!A:B,2,FALSE),0)+IFERROR(VLOOKUP(A23,'已归档-未归档-矛盾随手调统计'!A:B,2,FALSE),0)</f>
        <v>0</v>
      </c>
      <c r="E23" s="30">
        <f ca="1">IFERROR(VLOOKUP(A23,'已归档-未归档-全量查询统计'!A:C,3,FALSE),0)+IFERROR(VLOOKUP(A23,'已归档-未归档-矛盾随手调统计'!A:C,3,FALSE),0)</f>
        <v>0</v>
      </c>
    </row>
    <row r="24" ht="25" customHeight="1" spans="1:5">
      <c r="A24" s="31" t="s">
        <v>46</v>
      </c>
      <c r="B24" s="30">
        <f ca="1">SUM(B2:B23)</f>
        <v>0</v>
      </c>
      <c r="C24" s="30">
        <f ca="1">SUM(C2:C23)</f>
        <v>0</v>
      </c>
      <c r="D24" s="30">
        <f ca="1">SUM(D2:D23)</f>
        <v>0</v>
      </c>
      <c r="E24" s="30">
        <f ca="1">SUM(E2:E23)</f>
        <v>0</v>
      </c>
    </row>
    <row r="25" ht="25" customHeight="1" spans="1:5">
      <c r="A25" s="29" t="s">
        <v>47</v>
      </c>
      <c r="B25" s="32" t="e" cm="1">
        <f ca="1" t="array" ref="B25">_xlfn.LET(_xlpm.FileName1,目录及说明!D6,_xlpm.FileName2,目录及说明!D7,_xlpm.TimeRange1,INDIRECT("'["&amp;_xlpm.FileName1&amp;"]Sheet1'!F2:F1000"),_xlpm.TimeRange2,INDIRECT("'["&amp;_xlpm.FileName2&amp;"]Sheet1'!E2:E1000"),_xlpm.AllTimes,_xlfn._xlws.FILTER(_xlfn.VSTACK(_xlpm.TimeRange1,_xlpm.TimeRange2),_xlfn.VSTACK(_xlpm.TimeRange1,_xlpm.TimeRange2)&lt;&gt;""),IF(ROWS(_xlpm.AllTimes)&gt;0,MIN(_xlpm.AllTimes),"无有效时间"))</f>
        <v>#REF!</v>
      </c>
      <c r="C25" s="33"/>
      <c r="D25" s="33"/>
      <c r="E25" s="33"/>
    </row>
    <row r="26" ht="25" customHeight="1" spans="1:5">
      <c r="A26" s="34" t="s">
        <v>48</v>
      </c>
      <c r="B26" s="35" t="e" cm="1">
        <f ca="1" t="array" ref="B26">_xlfn.LET(_xlpm.FileName1,目录及说明!D6,_xlpm.FileName2,目录及说明!D7,_xlpm.TimeRange1,INDIRECT("'["&amp;_xlpm.FileName1&amp;"]Sheet1'!F2:F1000"),_xlpm.TimeRange2,INDIRECT("'["&amp;_xlpm.FileName2&amp;"]Sheet1'!E2:E1000"),_xlpm.AllTimes,_xlfn._xlws.FILTER(_xlfn.VSTACK(_xlpm.TimeRange1,_xlpm.TimeRange2),_xlfn.VSTACK(_xlpm.TimeRange1,_xlpm.TimeRange2)&lt;&gt;""),IF(ROWS(_xlpm.AllTimes)&gt;0,MAX(_xlpm.AllTimes),"无有效时间"))</f>
        <v>#REF!</v>
      </c>
      <c r="C26" s="36"/>
      <c r="D26" s="36"/>
      <c r="E26" s="36"/>
    </row>
    <row r="27" spans="1:5">
      <c r="A27" s="2"/>
      <c r="B27" s="2"/>
      <c r="C27" s="2"/>
      <c r="D27" s="2"/>
      <c r="E27" s="2"/>
    </row>
  </sheetData>
  <sheetProtection algorithmName="SHA-512" hashValue="FAwFg95E1+n6HXxTngcJzmk0BuzH3r83V7ogAg+ePxwTXNhcfYk4AV2kxfYTkYZerYhTC86r0ps+epHxary/Xw==" saltValue="3wQm+JCB1ElrLgCPE1FQPw==" spinCount="100000" sheet="1" selectLockedCells="1" sort="0" objects="1"/>
  <mergeCells count="2">
    <mergeCell ref="B25:E25"/>
    <mergeCell ref="B26:E26"/>
  </mergeCells>
  <pageMargins left="0.75" right="0.75" top="1" bottom="1" header="0.5" footer="0.5"/>
  <pageSetup paperSize="9" orientation="portrait"/>
  <headerFooter/>
  <tableParts count="1">
    <tablePart r:id="rId1"/>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2"/>
  <sheetViews>
    <sheetView workbookViewId="0">
      <selection activeCell="G11" sqref="G11"/>
    </sheetView>
  </sheetViews>
  <sheetFormatPr defaultColWidth="9" defaultRowHeight="14.25"/>
  <cols>
    <col min="1" max="1" width="5.125" customWidth="1"/>
    <col min="2" max="2" width="10.875" customWidth="1"/>
    <col min="3" max="5" width="25.375" customWidth="1"/>
    <col min="6" max="6" width="19.875" customWidth="1"/>
    <col min="7" max="8" width="19.375" customWidth="1"/>
    <col min="9" max="9" width="142.75" customWidth="1"/>
    <col min="10" max="10" width="218.625" customWidth="1"/>
    <col min="11" max="11" width="14" customWidth="1"/>
    <col min="12" max="12" width="17.125" customWidth="1"/>
    <col min="13" max="14" width="33.75" customWidth="1"/>
    <col min="15" max="15" width="31.625" customWidth="1"/>
    <col min="16" max="16" width="35.875" customWidth="1"/>
    <col min="17" max="17" width="8.875" customWidth="1"/>
    <col min="18" max="18" width="5.125" customWidth="1"/>
  </cols>
  <sheetData>
    <row r="1" spans="1:3">
      <c r="A1" s="2"/>
      <c r="B1" s="2"/>
      <c r="C1" s="3" t="s">
        <v>49</v>
      </c>
    </row>
    <row r="2" spans="1:18">
      <c r="A2" s="4" t="s">
        <v>50</v>
      </c>
      <c r="B2" s="5" t="s">
        <v>51</v>
      </c>
      <c r="C2" s="5" t="s">
        <v>52</v>
      </c>
      <c r="D2" s="5" t="s">
        <v>53</v>
      </c>
      <c r="E2" s="5" t="s">
        <v>54</v>
      </c>
      <c r="F2" s="4" t="s">
        <v>55</v>
      </c>
      <c r="G2" s="5" t="s">
        <v>56</v>
      </c>
      <c r="H2" s="5" t="s">
        <v>57</v>
      </c>
      <c r="I2" s="5" t="s">
        <v>58</v>
      </c>
      <c r="J2" s="5" t="s">
        <v>59</v>
      </c>
      <c r="K2" s="5" t="s">
        <v>60</v>
      </c>
      <c r="L2" s="5" t="s">
        <v>61</v>
      </c>
      <c r="M2" s="5" t="s">
        <v>62</v>
      </c>
      <c r="N2" s="5" t="s">
        <v>63</v>
      </c>
      <c r="O2" s="5" t="s">
        <v>64</v>
      </c>
      <c r="P2" s="5" t="s">
        <v>65</v>
      </c>
      <c r="Q2" s="5" t="s">
        <v>66</v>
      </c>
      <c r="R2" s="5" t="s">
        <v>9</v>
      </c>
    </row>
    <row r="3" spans="1:18">
      <c r="A3" s="6" t="s">
        <v>67</v>
      </c>
      <c r="B3" s="7" t="s">
        <v>68</v>
      </c>
      <c r="C3" s="7" t="s">
        <v>69</v>
      </c>
      <c r="D3" s="7" t="s">
        <v>70</v>
      </c>
      <c r="E3" s="7" t="s">
        <v>71</v>
      </c>
      <c r="F3" s="18">
        <v>46004.4373760417</v>
      </c>
      <c r="G3" s="7" t="s">
        <v>72</v>
      </c>
      <c r="H3" s="7" t="s">
        <v>73</v>
      </c>
      <c r="I3" s="7" t="s">
        <v>74</v>
      </c>
      <c r="J3" s="7" t="s">
        <v>75</v>
      </c>
      <c r="K3" s="7" t="s">
        <v>22</v>
      </c>
      <c r="L3" s="7" t="s">
        <v>72</v>
      </c>
      <c r="M3" s="7" t="s">
        <v>76</v>
      </c>
      <c r="N3" s="7" t="s">
        <v>77</v>
      </c>
      <c r="O3" s="7" t="s">
        <v>78</v>
      </c>
      <c r="P3" s="7" t="s">
        <v>79</v>
      </c>
      <c r="Q3" s="23" t="s">
        <v>80</v>
      </c>
      <c r="R3" s="7" t="s">
        <v>81</v>
      </c>
    </row>
    <row r="4" ht="28.5" spans="1:18">
      <c r="A4" s="8" t="s">
        <v>82</v>
      </c>
      <c r="B4" s="9" t="s">
        <v>83</v>
      </c>
      <c r="C4" s="9" t="s">
        <v>84</v>
      </c>
      <c r="D4" s="9" t="s">
        <v>85</v>
      </c>
      <c r="E4" s="9" t="s">
        <v>85</v>
      </c>
      <c r="F4" s="19">
        <v>46004.4197525926</v>
      </c>
      <c r="G4" s="9" t="s">
        <v>72</v>
      </c>
      <c r="H4" s="9" t="s">
        <v>86</v>
      </c>
      <c r="I4" s="9" t="s">
        <v>87</v>
      </c>
      <c r="J4" s="9" t="s">
        <v>88</v>
      </c>
      <c r="K4" s="9" t="s">
        <v>89</v>
      </c>
      <c r="L4" s="9" t="s">
        <v>72</v>
      </c>
      <c r="M4" s="9" t="s">
        <v>76</v>
      </c>
      <c r="N4" s="9" t="s">
        <v>77</v>
      </c>
      <c r="O4" s="9" t="s">
        <v>78</v>
      </c>
      <c r="P4" s="9" t="s">
        <v>79</v>
      </c>
      <c r="Q4" s="24" t="s">
        <v>90</v>
      </c>
      <c r="R4" s="9"/>
    </row>
    <row r="5" spans="1:18">
      <c r="A5" s="10">
        <v>3</v>
      </c>
      <c r="B5" s="11" t="s">
        <v>18</v>
      </c>
      <c r="C5" s="11" t="s">
        <v>18</v>
      </c>
      <c r="D5" s="11" t="s">
        <v>18</v>
      </c>
      <c r="E5" s="11" t="s">
        <v>18</v>
      </c>
      <c r="F5" s="11" t="s">
        <v>18</v>
      </c>
      <c r="G5" s="11" t="s">
        <v>18</v>
      </c>
      <c r="H5" s="11" t="s">
        <v>18</v>
      </c>
      <c r="I5" s="11" t="s">
        <v>18</v>
      </c>
      <c r="J5" s="11" t="s">
        <v>18</v>
      </c>
      <c r="K5" s="11" t="s">
        <v>18</v>
      </c>
      <c r="L5" s="11" t="s">
        <v>18</v>
      </c>
      <c r="M5" s="11" t="s">
        <v>18</v>
      </c>
      <c r="N5" s="11" t="s">
        <v>18</v>
      </c>
      <c r="O5" s="11" t="s">
        <v>18</v>
      </c>
      <c r="P5" s="11" t="s">
        <v>18</v>
      </c>
      <c r="Q5" s="11" t="s">
        <v>18</v>
      </c>
      <c r="R5" s="11" t="s">
        <v>18</v>
      </c>
    </row>
    <row r="6" spans="1:18">
      <c r="A6" s="12"/>
      <c r="B6" s="13"/>
      <c r="C6" s="13"/>
      <c r="D6" s="13"/>
      <c r="E6" s="13"/>
      <c r="F6" s="13"/>
      <c r="G6" s="13"/>
      <c r="H6" s="13"/>
      <c r="I6" s="13"/>
      <c r="J6" s="13"/>
      <c r="K6" s="13"/>
      <c r="L6" s="13"/>
      <c r="M6" s="13"/>
      <c r="N6" s="13"/>
      <c r="O6" s="13"/>
      <c r="P6" s="13"/>
      <c r="Q6" s="13"/>
      <c r="R6" s="13"/>
    </row>
    <row r="7" spans="1:18">
      <c r="A7" s="12"/>
      <c r="B7" s="13"/>
      <c r="C7" s="13"/>
      <c r="D7" s="13"/>
      <c r="E7" s="13"/>
      <c r="F7" s="13"/>
      <c r="G7" s="13"/>
      <c r="H7" s="13"/>
      <c r="I7" s="13"/>
      <c r="J7" s="13"/>
      <c r="K7" s="13"/>
      <c r="L7" s="13"/>
      <c r="M7" s="13"/>
      <c r="N7" s="13"/>
      <c r="O7" s="13"/>
      <c r="P7" s="13"/>
      <c r="Q7" s="13"/>
      <c r="R7" s="13"/>
    </row>
    <row r="8" spans="3:3">
      <c r="C8" s="3" t="s">
        <v>91</v>
      </c>
    </row>
    <row r="9" spans="1:18">
      <c r="A9" s="14" t="s">
        <v>50</v>
      </c>
      <c r="B9" s="15" t="s">
        <v>51</v>
      </c>
      <c r="C9" s="15" t="s">
        <v>52</v>
      </c>
      <c r="D9" s="15" t="s">
        <v>54</v>
      </c>
      <c r="E9" s="14" t="s">
        <v>55</v>
      </c>
      <c r="F9" s="15" t="s">
        <v>56</v>
      </c>
      <c r="G9" s="15" t="s">
        <v>57</v>
      </c>
      <c r="H9" s="15" t="s">
        <v>58</v>
      </c>
      <c r="I9" s="15" t="s">
        <v>59</v>
      </c>
      <c r="J9" s="15" t="s">
        <v>60</v>
      </c>
      <c r="K9" s="15" t="s">
        <v>92</v>
      </c>
      <c r="L9" s="15" t="s">
        <v>62</v>
      </c>
      <c r="M9" s="15" t="s">
        <v>64</v>
      </c>
      <c r="N9" s="15" t="s">
        <v>65</v>
      </c>
      <c r="O9" s="15" t="s">
        <v>66</v>
      </c>
      <c r="P9" s="15" t="s">
        <v>9</v>
      </c>
      <c r="Q9" s="25"/>
      <c r="R9" s="25"/>
    </row>
    <row r="10" spans="1:18">
      <c r="A10" s="16" t="s">
        <v>67</v>
      </c>
      <c r="B10" s="17" t="s">
        <v>93</v>
      </c>
      <c r="C10" s="17" t="s">
        <v>94</v>
      </c>
      <c r="D10" s="17" t="s">
        <v>95</v>
      </c>
      <c r="E10" s="20">
        <v>46003.6245717593</v>
      </c>
      <c r="F10" s="21" t="s">
        <v>96</v>
      </c>
      <c r="G10" s="17" t="s">
        <v>97</v>
      </c>
      <c r="H10" s="17" t="s">
        <v>98</v>
      </c>
      <c r="I10" s="17" t="s">
        <v>99</v>
      </c>
      <c r="J10" s="17" t="s">
        <v>22</v>
      </c>
      <c r="K10" s="17" t="s">
        <v>100</v>
      </c>
      <c r="L10" s="17" t="s">
        <v>76</v>
      </c>
      <c r="M10" s="17" t="s">
        <v>101</v>
      </c>
      <c r="N10" s="17" t="s">
        <v>102</v>
      </c>
      <c r="O10" s="22" t="s">
        <v>103</v>
      </c>
      <c r="P10" s="17" t="s">
        <v>81</v>
      </c>
      <c r="Q10" s="26"/>
      <c r="R10" s="26"/>
    </row>
    <row r="11" spans="1:18">
      <c r="A11" s="16" t="s">
        <v>82</v>
      </c>
      <c r="B11" s="17" t="s">
        <v>104</v>
      </c>
      <c r="C11" s="17" t="s">
        <v>105</v>
      </c>
      <c r="D11" s="17" t="s">
        <v>106</v>
      </c>
      <c r="E11" s="20">
        <v>46003.6359260995</v>
      </c>
      <c r="F11" s="21" t="s">
        <v>107</v>
      </c>
      <c r="G11" s="17" t="s">
        <v>108</v>
      </c>
      <c r="H11" s="17" t="s">
        <v>109</v>
      </c>
      <c r="I11" s="17" t="s">
        <v>110</v>
      </c>
      <c r="J11" s="17" t="s">
        <v>111</v>
      </c>
      <c r="K11" s="17" t="s">
        <v>112</v>
      </c>
      <c r="L11" s="17" t="s">
        <v>76</v>
      </c>
      <c r="M11" s="17" t="s">
        <v>113</v>
      </c>
      <c r="N11" s="17" t="s">
        <v>114</v>
      </c>
      <c r="O11" s="22" t="s">
        <v>115</v>
      </c>
      <c r="P11" s="17"/>
      <c r="Q11" s="27"/>
      <c r="R11" s="27"/>
    </row>
    <row r="12" spans="1:18">
      <c r="A12" s="10">
        <v>3</v>
      </c>
      <c r="B12" s="11" t="s">
        <v>18</v>
      </c>
      <c r="C12" s="11" t="s">
        <v>18</v>
      </c>
      <c r="D12" s="11" t="s">
        <v>18</v>
      </c>
      <c r="E12" s="11" t="s">
        <v>18</v>
      </c>
      <c r="F12" s="11" t="s">
        <v>18</v>
      </c>
      <c r="G12" s="11" t="s">
        <v>18</v>
      </c>
      <c r="H12" s="11" t="s">
        <v>18</v>
      </c>
      <c r="I12" s="11" t="s">
        <v>18</v>
      </c>
      <c r="J12" s="11" t="s">
        <v>18</v>
      </c>
      <c r="K12" s="11" t="s">
        <v>18</v>
      </c>
      <c r="L12" s="11" t="s">
        <v>18</v>
      </c>
      <c r="M12" s="11" t="s">
        <v>18</v>
      </c>
      <c r="N12" s="11" t="s">
        <v>18</v>
      </c>
      <c r="O12" s="11" t="s">
        <v>18</v>
      </c>
      <c r="P12" s="11" t="s">
        <v>18</v>
      </c>
      <c r="Q12" s="11" t="s">
        <v>18</v>
      </c>
      <c r="R12" s="11" t="s">
        <v>18</v>
      </c>
    </row>
  </sheetData>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67"/>
  <sheetViews>
    <sheetView topLeftCell="A31" workbookViewId="0">
      <selection activeCell="G11" sqref="G11"/>
    </sheetView>
  </sheetViews>
  <sheetFormatPr defaultColWidth="9" defaultRowHeight="14.25" outlineLevelCol="1"/>
  <sheetData>
    <row r="1" spans="1:1">
      <c r="A1" s="1" t="e" cm="1">
        <f ca="1" t="array" ref="A1">_xlfn.LET(_xlpm.FileName,目录及说明!D6,_xlpm.SourceData,INDIRECT("'["&amp;_xlpm.FileName&amp;"]Sheet1'!P:P"),_xlpm.FilteredData,_xlfn._xlws.FILTER(_xlpm.SourceData,ISNUMBER(FIND("旬阳市",_xlpm.SourceData))),_xlpm.ExtractResult,IFERROR(IFERROR(MID(_xlpm.FilteredData,FIND("旬阳市",_xlpm.FilteredData)+3,FIND("镇",_xlpm.FilteredData)-FIND("旬阳市",_xlpm.FilteredData)-3)&amp;"镇",MID(_xlpm.FilteredData,FIND("旬阳市",_xlpm.FilteredData)+3,FIND("街道",_xlpm.FilteredData)-FIND("旬阳市",_xlpm.FilteredData)-1)&amp;"街道"),MID(_xlpm.FilteredData,FIND("旬阳市",_xlpm.FilteredData),99)),_xlpm.ExtractResult)</f>
        <v>#REF!</v>
      </c>
    </row>
    <row r="67" spans="2:2">
      <c r="B67" s="1"/>
    </row>
  </sheetData>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cols>
    <col min="1" max="1" width="90.75" customWidth="1"/>
  </cols>
  <sheetData>
    <row r="1" spans="1:1">
      <c r="A1" s="1" t="e" cm="1">
        <f ca="1" t="array" ref="A1">_xlfn.LET(_xlpm.FileName,目录及说明!D7,_xlpm.SourceData,INDIRECT("'["&amp;_xlpm.FileName&amp;"]Sheet1'!N:N"),_xlpm.FilteredData,_xlfn._xlws.FILTER(_xlpm.SourceData,ISNUMBER(FIND("旬阳市",_xlpm.SourceData))),_xlpm.ExtractResult,IFERROR(IFERROR(MID(_xlpm.FilteredData,FIND("旬阳市",_xlpm.FilteredData)+3,FIND("镇",_xlpm.FilteredData)-FIND("旬阳市",_xlpm.FilteredData)-3)&amp;"镇",MID(_xlpm.FilteredData,FIND("旬阳市",_xlpm.FilteredData)+3,FIND("街道",_xlpm.FilteredData)-FIND("旬阳市",_xlpm.FilteredData)-1)&amp;"街道"),MID(_xlpm.FilteredData,FIND("旬阳市",_xlpm.FilteredData),99)),_xlpm.ExtractResult)</f>
        <v>#REF!</v>
      </c>
    </row>
  </sheetData>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zoomScale="160" zoomScaleNormal="160" workbookViewId="0">
      <selection activeCell="A1" sqref="A1"/>
    </sheetView>
  </sheetViews>
  <sheetFormatPr defaultColWidth="9" defaultRowHeight="14.25"/>
  <cols>
    <col min="1" max="1" width="57.1833333333333" customWidth="1"/>
  </cols>
  <sheetData>
    <row r="1" spans="1:1">
      <c r="A1" s="1" t="e" cm="1">
        <f ca="1" t="array" ref="A1">_xlfn.LET(_xlpm.数据区域,'全量查询-获取镇名称'!A:A,_xlpm.非空数据,_xlfn._xlws.FILTER(_xlpm.数据区域,(_xlpm.数据区域&lt;&gt;"")*(NOT(ISERROR(_xlpm.数据区域)))),_xlpm.唯一值,_xlfn.UNIQUE(_xlpm.非空数据),_xlpm.出现次数,_xlfn.MAP(_xlpm.唯一值,_xlfn.LAMBDA(_xlpm.某镇,SUM(N(_xlpm.非空数据=_xlpm.某镇)))),_xlfn.HSTACK(_xlpm.唯一值,_xlpm.出现次数))</f>
        <v>#REF!</v>
      </c>
    </row>
  </sheetData>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zoomScale="160" zoomScaleNormal="160" workbookViewId="0">
      <selection activeCell="A1" sqref="A1"/>
    </sheetView>
  </sheetViews>
  <sheetFormatPr defaultColWidth="9" defaultRowHeight="14.25"/>
  <sheetData>
    <row r="1" spans="1:1">
      <c r="A1" t="e" cm="1">
        <f ca="1" t="array" ref="A1">_xlfn.LET(_xlpm.数据区域,'矛盾随手调-获取镇名称'!A:A,_xlpm.非空数据,_xlfn._xlws.FILTER(_xlpm.数据区域,(_xlpm.数据区域&lt;&gt;"")*(NOT(ISERROR(_xlpm.数据区域)))),_xlpm.唯一值,_xlfn.UNIQUE(_xlpm.非空数据),_xlpm.出现次数,_xlfn.MAP(_xlpm.唯一值,_xlfn.LAMBDA(_xlpm.某镇,SUM(N(_xlpm.非空数据=_xlpm.某镇)))),_xlfn.HSTACK(_xlpm.唯一值,_xlpm.出现次数))</f>
        <v>#REF!</v>
      </c>
    </row>
  </sheetData>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zoomScale="175" zoomScaleNormal="175" topLeftCell="A7" workbookViewId="0">
      <selection activeCell="A1" sqref="A1"/>
    </sheetView>
  </sheetViews>
  <sheetFormatPr defaultColWidth="9" defaultRowHeight="14.25"/>
  <sheetData>
    <row r="1" spans="1:1">
      <c r="A1" s="1" t="e" cm="1">
        <f ca="1" t="array" ref="A1">_xlfn.LET(_xlpm.FileName,目录及说明!D6,_xlpm.RefStr,IF(_xlpm.FileName="","","'["&amp;_xlpm.FileName&amp;"]Sheet1'"),_xlpm.p_col,INDIRECT(_xlpm.RefStr&amp;"!P2:P1000"),_xlpm.k_col,INDIRECT(_xlpm.RefStr&amp;"!K2:K1000"),_xlpm.extracted,BYROW(_xlpm.p_col,_xlfn.LAMBDA(_xlpm.p,IF(_xlpm.p="","",IFERROR(IFERROR(IF(ISNUMBER(FIND("旬阳市",_xlpm.p)),MID(_xlpm.p,FIND("旬阳市",_xlpm.p)+3,FIND("镇",_xlpm.p)-FIND("旬阳市",_xlpm.p)-3)&amp;"镇",""),IF(ISNUMBER(FIND("旬阳市",_xlpm.p)),MID(_xlpm.p,FIND("旬阳市",_xlpm.p)+3,FIND("街道",_xlpm.p)-FIND("旬阳市",_xlpm.p)-1)&amp;"街道","")),IF(ISNUMBER(FIND("旬阳市",_xlpm.p)),MID(_xlpm.p,FIND("旬阳市",_xlpm.p),99),"格式异常"))))),_xlpm.valid_data,_xlfn._xlws.FILTER(_xlfn.HSTACK(_xlpm.extracted,_xlpm.k_col),(_xlpm.extracted&lt;&gt;"")*(_xlpm.k_col&lt;&gt;"")),_xlpm.unique_vals,_xlfn.UNIQUE(_xlfn.CHOOSECOLS(_xlpm.valid_data,1)),_xlpm.archived_count,_xlfn.MAP(_xlpm.unique_vals,_xlfn.LAMBDA(_xlpm.u,SUM((_xlfn.CHOOSECOLS(_xlpm.valid_data,1)=_xlpm.u)*(_xlfn.CHOOSECOLS(_xlpm.valid_data,2)="已归档")))),_xlpm.other_count,_xlfn.MAP(_xlpm.unique_vals,_xlfn.LAMBDA(_xlpm.u,SUM((_xlfn.CHOOSECOLS(_xlpm.valid_data,1)=_xlpm.u)*(_xlfn.CHOOSECOLS(_xlpm.valid_data,2)&lt;&gt;"已归档")))),_xlfn.HSTACK(_xlpm.unique_vals,_xlpm.archived_count,_xlpm.other_count))</f>
        <v>#REF!</v>
      </c>
    </row>
  </sheetData>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zoomScale="175" zoomScaleNormal="175" workbookViewId="0">
      <selection activeCell="A1" sqref="A1"/>
    </sheetView>
  </sheetViews>
  <sheetFormatPr defaultColWidth="9" defaultRowHeight="14.25"/>
  <cols>
    <col min="1" max="1" width="17.9916666666667" customWidth="1"/>
  </cols>
  <sheetData>
    <row r="1" ht="18" customHeight="1" spans="1:1">
      <c r="A1" s="1" t="e" cm="1">
        <f ca="1" t="array" ref="A1">_xlfn.LET(_xlpm.FileName,目录及说明!D7,_xlpm.wrappedFileName,IF(_xlpm.FileName="","","'["&amp;_xlpm.FileName&amp;"]Sheet1'"),_xlpm.p_col,INDIRECT(_xlpm.wrappedFileName&amp;"!N2:N1000"),_xlpm.k_col,INDIRECT(_xlpm.wrappedFileName&amp;"!J2:J1000"),_xlpm.extracted,BYROW(_xlpm.p_col,_xlfn.LAMBDA(_xlpm.p,IF(_xlpm.p="","",IFERROR(IFERROR(IF(ISNUMBER(FIND("旬阳市",_xlpm.p)),MID(_xlpm.p,FIND("旬阳市",_xlpm.p)+3,FIND("镇",_xlpm.p)-FIND("旬阳市",_xlpm.p)-3)&amp;"镇",""),IF(ISNUMBER(FIND("旬阳市",_xlpm.p)),MID(_xlpm.p,FIND("旬阳市",_xlpm.p)+3,FIND("街道",_xlpm.p)-FIND("旬阳市",_xlpm.p)-1)&amp;"街道","")),IF(ISNUMBER(FIND("旬阳市",_xlpm.p)),MID(_xlpm.p,FIND("旬阳市",_xlpm.p),99),"格式异常"))))),_xlpm.valid_data,_xlfn._xlws.FILTER(_xlfn.HSTACK(_xlpm.extracted,_xlpm.k_col),(_xlpm.extracted&lt;&gt;"")*(_xlpm.k_col&lt;&gt;"")),_xlpm.unique_vals,_xlfn.UNIQUE(_xlfn.CHOOSECOLS(_xlpm.valid_data,1)),_xlpm.archived_count,_xlfn.MAP(_xlpm.unique_vals,_xlfn.LAMBDA(_xlpm.u,SUM((_xlfn.CHOOSECOLS(_xlpm.valid_data,1)=_xlpm.u)*(_xlfn.CHOOSECOLS(_xlpm.valid_data,2)="已归档")))),_xlpm.other_count,_xlfn.MAP(_xlpm.unique_vals,_xlfn.LAMBDA(_xlpm.u,SUM((_xlfn.CHOOSECOLS(_xlpm.valid_data,1)=_xlpm.u)*(_xlfn.CHOOSECOLS(_xlpm.valid_data,2)&lt;&gt;"已归档")))),_xlfn.HSTACK(_xlpm.unique_vals,_xlpm.archived_count,_xlpm.other_count))</f>
        <v>#REF!</v>
      </c>
    </row>
  </sheetData>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9" master="" otherUserPermission="visible">
    <arrUserId title="D7" rangeCreator="" othersAccessPermission="edit"/>
    <arrUserId title="D6" rangeCreator="" othersAccessPermission="edit"/>
  </rangeList>
  <rangeList sheetStid="2" master="" otherUserPermission="visible"/>
  <rangeList sheetStid="10" master="" otherUserPermission="visible"/>
  <rangeList sheetStid="3" master="" otherUserPermission="visible"/>
  <rangeList sheetStid="4" master="" otherUserPermission="visible"/>
  <rangeList sheetStid="5" master="" otherUserPermission="visible"/>
  <rangeList sheetStid="6" master="" otherUserPermission="visible"/>
  <rangeList sheetStid="7" master="" otherUserPermission="visible"/>
  <rangeList sheetStid="8"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9</vt:i4>
      </vt:variant>
    </vt:vector>
  </HeadingPairs>
  <TitlesOfParts>
    <vt:vector size="9" baseType="lpstr">
      <vt:lpstr>目录及说明</vt:lpstr>
      <vt:lpstr>自动生成表格</vt:lpstr>
      <vt:lpstr>版本更新-v1.0表头</vt:lpstr>
      <vt:lpstr>全量查询-获取镇名称</vt:lpstr>
      <vt:lpstr>矛盾随手调-获取镇名称</vt:lpstr>
      <vt:lpstr>全量查询-镇综治中心录入统计</vt:lpstr>
      <vt:lpstr>矛盾随手调-网格员录入统计</vt:lpstr>
      <vt:lpstr>已归档-未归档-全量查询统计</vt:lpstr>
      <vt:lpstr>已归档-未归档-矛盾随手调统计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田介夕卜</cp:lastModifiedBy>
  <dcterms:created xsi:type="dcterms:W3CDTF">2025-09-23T01:59:00Z</dcterms:created>
  <dcterms:modified xsi:type="dcterms:W3CDTF">2025-12-29T09:47:17Z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58E51A31525E5DFC648A3E6968F2E97C_43</vt:lpwstr>
  </property>
  <property fmtid="{D5CDD505-2E9C-101B-9397-08002B2CF9AE}" pid="3" name="KSOProductBuildVer">
    <vt:lpwstr>2052-12.8.2.1119</vt:lpwstr>
  </property>
</Properties>
</file>